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355" windowHeight="6990"/>
  </bookViews>
  <sheets>
    <sheet name="RISORSE" sheetId="1" r:id="rId1"/>
    <sheet name="IIAA" sheetId="2" r:id="rId2"/>
    <sheet name="verbale revisori" sheetId="3" r:id="rId3"/>
    <sheet name="Foglio1" sheetId="4" r:id="rId4"/>
    <sheet name="Foglio2" sheetId="5" r:id="rId5"/>
  </sheets>
  <definedNames>
    <definedName name="_xlnm.Print_Area" localSheetId="0">RISORSE!$A$1:$H$10</definedName>
  </definedNames>
  <calcPr calcId="125725"/>
</workbook>
</file>

<file path=xl/calcChain.xml><?xml version="1.0" encoding="utf-8"?>
<calcChain xmlns="http://schemas.openxmlformats.org/spreadsheetml/2006/main">
  <c r="C23" i="1"/>
  <c r="B18"/>
  <c r="B17"/>
  <c r="D13"/>
  <c r="D12"/>
  <c r="B12" i="5"/>
  <c r="B14" i="4"/>
  <c r="B13"/>
  <c r="B12"/>
  <c r="B6"/>
  <c r="B3"/>
  <c r="B16" l="1"/>
  <c r="B19" i="3" l="1"/>
  <c r="B17"/>
  <c r="B13"/>
  <c r="B11"/>
  <c r="B13" i="1"/>
  <c r="B12"/>
  <c r="H2"/>
  <c r="I2" s="1"/>
  <c r="G2"/>
  <c r="F10"/>
  <c r="F3"/>
  <c r="F4"/>
  <c r="F5"/>
  <c r="F6"/>
  <c r="F7"/>
  <c r="F8"/>
  <c r="F2"/>
  <c r="D3"/>
  <c r="D4"/>
  <c r="D5"/>
  <c r="D6"/>
  <c r="D7"/>
  <c r="D8"/>
  <c r="D9"/>
  <c r="D10"/>
  <c r="D2"/>
  <c r="B7" i="2" l="1"/>
  <c r="B8" s="1"/>
  <c r="B3"/>
  <c r="B10" s="1"/>
  <c r="B2"/>
  <c r="C10" i="1"/>
  <c r="B10"/>
  <c r="C5"/>
  <c r="B13" i="2" l="1"/>
  <c r="B14" s="1"/>
  <c r="B17" s="1"/>
</calcChain>
</file>

<file path=xl/sharedStrings.xml><?xml version="1.0" encoding="utf-8"?>
<sst xmlns="http://schemas.openxmlformats.org/spreadsheetml/2006/main" count="65" uniqueCount="54">
  <si>
    <t>FIS</t>
  </si>
  <si>
    <t>FFSS</t>
  </si>
  <si>
    <t>IISS</t>
  </si>
  <si>
    <t>OOEE</t>
  </si>
  <si>
    <t>OESPORT</t>
  </si>
  <si>
    <t>AREE A RISCHIO</t>
  </si>
  <si>
    <t>BONUS</t>
  </si>
  <si>
    <t>economie 18/19</t>
  </si>
  <si>
    <t>RISORSE 19/20</t>
  </si>
  <si>
    <t>TOTALI</t>
  </si>
  <si>
    <t>IIAA DSGA e sostituto</t>
  </si>
  <si>
    <t>QUOTA FISSA</t>
  </si>
  <si>
    <t>Compenso Individuale Accessorio (73,7 x 12)</t>
  </si>
  <si>
    <t>CALCOLO QUOTA VARIABILE</t>
  </si>
  <si>
    <t>Isituto con almeno 2 punti di erogazione….</t>
  </si>
  <si>
    <t>Numero docenti e ata in OD (N. X 30)</t>
  </si>
  <si>
    <t>TOTALE FISSA + VARIABILE</t>
  </si>
  <si>
    <t>VICARIO DEL DSGA</t>
  </si>
  <si>
    <t>Importo giornaliero (4813,6:12:30)</t>
  </si>
  <si>
    <t>totale indennità per 30 gg. sostituzione</t>
  </si>
  <si>
    <t>TOTALE DA DETRARRE DALLA DISPONIBILITà</t>
  </si>
  <si>
    <t>TOTALE DISP.TA'</t>
  </si>
  <si>
    <t>DA ASSEGNARE</t>
  </si>
  <si>
    <t>(comprensive degli oneri riflessi a carico</t>
  </si>
  <si>
    <t>dell’amministrazione e dell’IRAP)</t>
  </si>
  <si>
    <t>Fondo d'istituto (art. 85 CCNL 29/11/2007 come sostituito dall'art. 1 della sequenza contrattuale dell'8/4/2008)</t>
  </si>
  <si>
    <t>Funzioni strumentali al POF (art. 33 CCNL 29/11/2007)</t>
  </si>
  <si>
    <t>Incarichi specifici al personale ATA  (art. 47 CCNL 29/11/2007, comma 1, lettera b) come sostituito dall’art. 1 della sequenza contrattuale personale ATA 25/7/2008)</t>
  </si>
  <si>
    <t>Attività complementari di educazione fisica  (art. 87 CCNL 29/11/2007)</t>
  </si>
  <si>
    <t>Progetti relativi alle aree a rischio, a forte processo immigratorio e contro l'emarginazione scolastica (art. 9 CCNL 29/11/2007)</t>
  </si>
  <si>
    <t>Ulteriori finanziamenti per corsi di recupero (quota destinata al personale docente dell'istituzione scolastica)</t>
  </si>
  <si>
    <t>Assegnazioni relative a progetti nazionali e comunitari (Art. 6, comma 2, lettera l) CCNL 29/11/2007)</t>
  </si>
  <si>
    <t>TOTALE</t>
  </si>
  <si>
    <t>Somme non utilizzate provenienti da esercizi precedenti (art. 83, comma 4, CCNL 24/7/2003 confermato dall’art. 2, comma 8 della sequenza contrattuale personale ATA 25/7/2008)</t>
  </si>
  <si>
    <t>TOTALE COMPLESSIVO</t>
  </si>
  <si>
    <t>Risorse anno scolastico  19/20</t>
  </si>
  <si>
    <t>(comprensive degli oneri riflessi a carico dell’amministrazione e dell’IRAP)</t>
  </si>
  <si>
    <t>Particolare impegno professionale 'in aula' connesso alle innovazioni e alla ricerca didattica e flessibilità organizzativa e didattica (art. 88, comma 2, lettera a) CCNL 29/11/2007)</t>
  </si>
  <si>
    <t>Attività aggiuntive di insegnamento (art. 88, comma 2, lettera b) CCNL 29/11/2007)</t>
  </si>
  <si>
    <t>Ore aggiuntive per l'attuazione dei corsi di recupero (art. 88, comma 2, lettera c) CCNL 29/11/2007)</t>
  </si>
  <si>
    <t>Attività aggiuntive funzionali all'insegnamento (art. 88, comma 2, lettera d) CCNL 29/11/2007)</t>
  </si>
  <si>
    <t>Compensi attribuiti ai collaboratori del dirigente scolastico (art. 88, comma 2, lettera f) CCNL 29/11/2007)</t>
  </si>
  <si>
    <t>Indennità di turno notturno, festivo e notturno-festivo del personale educativo (art. 88, comma 2, lettera g) CCNL 29/11/2007)</t>
  </si>
  <si>
    <t>Indennità di bilinguismo e trilinguismo (art. 88, comma 2, lettera h) CCNL 29/11/2007)</t>
  </si>
  <si>
    <t>Compensi per il personale docente ed educativo per ogni altra attività deliberata nell'ambito del POF (art. 88, comma 2, lettera k) CCNL 29/11/2007)</t>
  </si>
  <si>
    <t>Particolari impegni connessi alla valutazione degli alunni (Art. 88, comma 2, lettera l) CCNL 29/11/2007)</t>
  </si>
  <si>
    <t>Compensi per attività complementari di educazione fisica (art. 87 CCNL 29/11/2007)</t>
  </si>
  <si>
    <t>Compensi per progetti relativi alle aree a rischio, a forte processo immigratorio e contro l'emarginazione scolastica (art. 9 CCNL 29/11/2007)</t>
  </si>
  <si>
    <t>Compensi relativi a progetti nazionali e comunitari (Art. 6, comma 2, lettera l) CCNL 29/11/2007)</t>
  </si>
  <si>
    <t>Prestazioni aggiuntive del personale ATA (art. 88, comma 2, lettera e) CCNL 29/11/2007)</t>
  </si>
  <si>
    <t>Compensi per il personale ATA per ogni altra attività deliberata nell'ambito del POF (art. 88, comma 2, lettera k) CCNL 29/11/2007)</t>
  </si>
  <si>
    <t>Compenso per il sostituto del DSGA e quota variabile dell’indennità di direzione DSGA (art. 88, comma 2, lettere i) e j) CCNL 29/11/2007)</t>
  </si>
  <si>
    <t>Compensi DSGA (art. 89 CCNL 29/11/2007 come sostituito dall’art. 3 della sequenza contrattuale personale ATA 25/7/2008)</t>
  </si>
  <si>
    <t>Incarichi specifici (art. 47 CCNL 29/11/2007, comma 1 lettera b) come sostituito dall’art. 1 della sequenza contrattuale personale ATA 25/7/2008)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</si>
</sst>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3" fontId="3" fillId="0" borderId="1" xfId="1" applyNumberFormat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0" fillId="0" borderId="0" xfId="1" applyFont="1"/>
    <xf numFmtId="44" fontId="4" fillId="0" borderId="0" xfId="1" applyFont="1"/>
    <xf numFmtId="0" fontId="4" fillId="0" borderId="0" xfId="0" applyFont="1"/>
    <xf numFmtId="0" fontId="4" fillId="0" borderId="2" xfId="0" applyFont="1" applyBorder="1"/>
    <xf numFmtId="44" fontId="4" fillId="0" borderId="2" xfId="1" applyFont="1" applyBorder="1"/>
    <xf numFmtId="44" fontId="3" fillId="0" borderId="1" xfId="1" applyFont="1" applyBorder="1"/>
    <xf numFmtId="9" fontId="5" fillId="0" borderId="1" xfId="1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6" fillId="0" borderId="1" xfId="1" applyFont="1" applyBorder="1"/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8" fontId="0" fillId="0" borderId="0" xfId="0" applyNumberFormat="1"/>
    <xf numFmtId="8" fontId="9" fillId="2" borderId="8" xfId="0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8" fontId="10" fillId="2" borderId="8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>
      <selection activeCell="C14" sqref="C14"/>
    </sheetView>
  </sheetViews>
  <sheetFormatPr defaultRowHeight="18.75"/>
  <cols>
    <col min="1" max="1" width="14.85546875" style="3" bestFit="1" customWidth="1"/>
    <col min="2" max="2" width="18.85546875" style="2" customWidth="1"/>
    <col min="3" max="3" width="18.7109375" style="2" customWidth="1"/>
    <col min="4" max="4" width="22" style="2" customWidth="1"/>
    <col min="5" max="5" width="17.7109375" style="2" customWidth="1"/>
    <col min="6" max="6" width="18.140625" style="2" customWidth="1"/>
    <col min="7" max="7" width="23.140625" style="2" bestFit="1" customWidth="1"/>
    <col min="8" max="8" width="21" style="2" bestFit="1" customWidth="1"/>
    <col min="9" max="9" width="23.140625" style="2" bestFit="1" customWidth="1"/>
    <col min="10" max="20" width="9.140625" style="2"/>
    <col min="21" max="16384" width="9.140625" style="1"/>
  </cols>
  <sheetData>
    <row r="1" spans="1:20" s="4" customFormat="1" ht="26.25">
      <c r="B1" s="5" t="s">
        <v>8</v>
      </c>
      <c r="C1" s="6" t="s">
        <v>7</v>
      </c>
      <c r="D1" s="6" t="s">
        <v>21</v>
      </c>
      <c r="E1" s="6" t="s">
        <v>10</v>
      </c>
      <c r="F1" s="6" t="s">
        <v>22</v>
      </c>
      <c r="G1" s="13">
        <v>0.7</v>
      </c>
      <c r="H1" s="13">
        <v>0.3</v>
      </c>
      <c r="I1" s="14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>
      <c r="A2" s="3" t="s">
        <v>0</v>
      </c>
      <c r="B2" s="2">
        <v>33386.129999999997</v>
      </c>
      <c r="C2" s="2">
        <v>115.23</v>
      </c>
      <c r="D2" s="2">
        <f>B2+C2</f>
        <v>33501.360000000001</v>
      </c>
      <c r="E2" s="2">
        <v>5214.7299999999996</v>
      </c>
      <c r="F2" s="2">
        <f>D2-E2</f>
        <v>28286.63</v>
      </c>
      <c r="G2" s="15">
        <f>F2*G1</f>
        <v>19800.641</v>
      </c>
      <c r="H2" s="15">
        <f>F2*H1</f>
        <v>8485.9889999999996</v>
      </c>
      <c r="I2" s="15">
        <f>G2+H2</f>
        <v>28286.629999999997</v>
      </c>
    </row>
    <row r="3" spans="1:20">
      <c r="A3" s="3" t="s">
        <v>1</v>
      </c>
      <c r="B3" s="2">
        <v>3910.37</v>
      </c>
      <c r="D3" s="2">
        <f t="shared" ref="D3:D10" si="0">B3+C3</f>
        <v>3910.37</v>
      </c>
      <c r="F3" s="2">
        <f t="shared" ref="F3:F8" si="1">D3-E3</f>
        <v>3910.37</v>
      </c>
    </row>
    <row r="4" spans="1:20">
      <c r="A4" s="3" t="s">
        <v>2</v>
      </c>
      <c r="B4" s="2">
        <v>2062.5500000000002</v>
      </c>
      <c r="D4" s="2">
        <f t="shared" si="0"/>
        <v>2062.5500000000002</v>
      </c>
      <c r="F4" s="2">
        <f t="shared" si="1"/>
        <v>2062.5500000000002</v>
      </c>
    </row>
    <row r="5" spans="1:20">
      <c r="A5" s="3" t="s">
        <v>3</v>
      </c>
      <c r="B5" s="2">
        <v>2073.1799999999998</v>
      </c>
      <c r="C5" s="2">
        <f>1039.12+432.82</f>
        <v>1471.9399999999998</v>
      </c>
      <c r="D5" s="2">
        <f t="shared" si="0"/>
        <v>3545.12</v>
      </c>
      <c r="F5" s="2">
        <f t="shared" si="1"/>
        <v>3545.12</v>
      </c>
    </row>
    <row r="6" spans="1:20">
      <c r="A6" s="3" t="s">
        <v>4</v>
      </c>
      <c r="B6" s="2">
        <v>583.67999999999995</v>
      </c>
      <c r="D6" s="2">
        <f t="shared" si="0"/>
        <v>583.67999999999995</v>
      </c>
      <c r="F6" s="2">
        <f t="shared" si="1"/>
        <v>583.67999999999995</v>
      </c>
    </row>
    <row r="7" spans="1:20">
      <c r="A7" s="3" t="s">
        <v>5</v>
      </c>
      <c r="B7" s="2">
        <v>2077.54</v>
      </c>
      <c r="D7" s="2">
        <f t="shared" si="0"/>
        <v>2077.54</v>
      </c>
      <c r="F7" s="2">
        <f t="shared" si="1"/>
        <v>2077.54</v>
      </c>
    </row>
    <row r="8" spans="1:20">
      <c r="A8" s="3" t="s">
        <v>6</v>
      </c>
      <c r="B8" s="2">
        <v>11791.45</v>
      </c>
      <c r="D8" s="2">
        <f t="shared" si="0"/>
        <v>11791.45</v>
      </c>
      <c r="F8" s="2">
        <f t="shared" si="1"/>
        <v>11791.45</v>
      </c>
    </row>
    <row r="9" spans="1:20">
      <c r="D9" s="2">
        <f t="shared" si="0"/>
        <v>0</v>
      </c>
    </row>
    <row r="10" spans="1:20" s="3" customFormat="1">
      <c r="A10" s="3" t="s">
        <v>9</v>
      </c>
      <c r="B10" s="12">
        <f>SUM(B2:B9)</f>
        <v>55884.900000000009</v>
      </c>
      <c r="C10" s="12">
        <f>SUM(C2:C9)</f>
        <v>1587.1699999999998</v>
      </c>
      <c r="D10" s="12">
        <f t="shared" si="0"/>
        <v>57472.070000000007</v>
      </c>
      <c r="E10" s="12"/>
      <c r="F10" s="12">
        <f>SUM(F2:F9)</f>
        <v>52257.340000000011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2" spans="1:20">
      <c r="B12" s="2">
        <f>B10+C10</f>
        <v>57472.070000000007</v>
      </c>
      <c r="D12" s="2">
        <f>D10-D8-D5</f>
        <v>42135.500000000007</v>
      </c>
    </row>
    <row r="13" spans="1:20">
      <c r="B13" s="2">
        <f>B12*1.327</f>
        <v>76265.436890000012</v>
      </c>
      <c r="D13" s="2">
        <f>D12*1.327</f>
        <v>55913.808500000006</v>
      </c>
    </row>
    <row r="17" spans="2:3">
      <c r="B17" s="2">
        <f>B2+B3+B4+B7</f>
        <v>41436.590000000004</v>
      </c>
      <c r="C17" s="2">
        <v>115.23</v>
      </c>
    </row>
    <row r="18" spans="2:3">
      <c r="B18" s="2">
        <f>1039.12+2506</f>
        <v>3545.12</v>
      </c>
      <c r="C18" s="2">
        <v>1039.1199999999999</v>
      </c>
    </row>
    <row r="19" spans="2:3">
      <c r="C19" s="2">
        <v>41436.589999999997</v>
      </c>
    </row>
    <row r="20" spans="2:3">
      <c r="C20" s="2">
        <v>2506</v>
      </c>
    </row>
    <row r="21" spans="2:3">
      <c r="C21" s="2">
        <v>583.67999999999995</v>
      </c>
    </row>
    <row r="22" spans="2:3">
      <c r="C22" s="2">
        <v>11791.45</v>
      </c>
    </row>
    <row r="23" spans="2:3">
      <c r="C23" s="2">
        <f>SUM(C17:C22)</f>
        <v>57472.069999999992</v>
      </c>
    </row>
  </sheetData>
  <pageMargins left="0.15748031496062992" right="0.1574803149606299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22" sqref="A22"/>
    </sheetView>
  </sheetViews>
  <sheetFormatPr defaultRowHeight="15"/>
  <cols>
    <col min="1" max="1" width="41" bestFit="1" customWidth="1"/>
    <col min="2" max="2" width="11" style="7" bestFit="1" customWidth="1"/>
  </cols>
  <sheetData>
    <row r="1" spans="1:2">
      <c r="A1" s="9" t="s">
        <v>11</v>
      </c>
      <c r="B1" s="7">
        <v>1828</v>
      </c>
    </row>
    <row r="2" spans="1:2">
      <c r="A2" t="s">
        <v>12</v>
      </c>
      <c r="B2" s="7">
        <f>73.7*12</f>
        <v>884.40000000000009</v>
      </c>
    </row>
    <row r="3" spans="1:2">
      <c r="B3" s="8">
        <f>B1-B2</f>
        <v>943.59999999999991</v>
      </c>
    </row>
    <row r="5" spans="1:2">
      <c r="A5" s="9" t="s">
        <v>13</v>
      </c>
    </row>
    <row r="6" spans="1:2">
      <c r="A6" t="s">
        <v>14</v>
      </c>
      <c r="B6" s="7">
        <v>750</v>
      </c>
    </row>
    <row r="7" spans="1:2">
      <c r="A7" t="s">
        <v>15</v>
      </c>
      <c r="B7" s="7">
        <f>104*30</f>
        <v>3120</v>
      </c>
    </row>
    <row r="8" spans="1:2">
      <c r="B8" s="8">
        <f>SUM(B6:B7)</f>
        <v>3870</v>
      </c>
    </row>
    <row r="10" spans="1:2" s="10" customFormat="1">
      <c r="A10" s="10" t="s">
        <v>16</v>
      </c>
      <c r="B10" s="11">
        <f>B3+B8</f>
        <v>4813.6000000000004</v>
      </c>
    </row>
    <row r="12" spans="1:2">
      <c r="A12" s="9" t="s">
        <v>17</v>
      </c>
    </row>
    <row r="13" spans="1:2">
      <c r="A13" t="s">
        <v>18</v>
      </c>
      <c r="B13" s="7">
        <f>B10/12/30</f>
        <v>13.371111111111112</v>
      </c>
    </row>
    <row r="14" spans="1:2">
      <c r="A14" t="s">
        <v>19</v>
      </c>
      <c r="B14" s="8">
        <f>B13*30</f>
        <v>401.13333333333338</v>
      </c>
    </row>
    <row r="17" spans="1:2">
      <c r="A17" s="9" t="s">
        <v>20</v>
      </c>
      <c r="B17" s="8">
        <f>B10+B14</f>
        <v>5214.7333333333336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A11" sqref="A11:B13"/>
    </sheetView>
  </sheetViews>
  <sheetFormatPr defaultRowHeight="15"/>
  <cols>
    <col min="1" max="1" width="57" customWidth="1"/>
    <col min="2" max="2" width="38.42578125" customWidth="1"/>
  </cols>
  <sheetData>
    <row r="1" spans="1:2">
      <c r="A1" s="24"/>
      <c r="B1" s="16" t="s">
        <v>35</v>
      </c>
    </row>
    <row r="2" spans="1:2">
      <c r="A2" s="25"/>
      <c r="B2" s="17" t="s">
        <v>23</v>
      </c>
    </row>
    <row r="3" spans="1:2" ht="15.75" thickBot="1">
      <c r="A3" s="26"/>
      <c r="B3" s="18" t="s">
        <v>24</v>
      </c>
    </row>
    <row r="4" spans="1:2" ht="30.75" thickBot="1">
      <c r="A4" s="19" t="s">
        <v>25</v>
      </c>
      <c r="B4" s="21">
        <v>44303.39</v>
      </c>
    </row>
    <row r="5" spans="1:2" ht="15.75" thickBot="1">
      <c r="A5" s="19" t="s">
        <v>26</v>
      </c>
      <c r="B5" s="21">
        <v>5189.07</v>
      </c>
    </row>
    <row r="6" spans="1:2" ht="45.75" thickBot="1">
      <c r="A6" s="19" t="s">
        <v>27</v>
      </c>
      <c r="B6" s="21">
        <v>2737</v>
      </c>
    </row>
    <row r="7" spans="1:2" ht="30.75" thickBot="1">
      <c r="A7" s="19" t="s">
        <v>28</v>
      </c>
      <c r="B7" s="21">
        <v>774.54</v>
      </c>
    </row>
    <row r="8" spans="1:2" ht="30.75" thickBot="1">
      <c r="A8" s="19" t="s">
        <v>29</v>
      </c>
      <c r="B8" s="21">
        <v>2756.9</v>
      </c>
    </row>
    <row r="9" spans="1:2" ht="30.75" thickBot="1">
      <c r="A9" s="19" t="s">
        <v>30</v>
      </c>
      <c r="B9" s="21">
        <v>0</v>
      </c>
    </row>
    <row r="10" spans="1:2" ht="30.75" thickBot="1">
      <c r="A10" s="19" t="s">
        <v>31</v>
      </c>
      <c r="B10" s="21">
        <v>0</v>
      </c>
    </row>
    <row r="11" spans="1:2" ht="15.75" thickBot="1">
      <c r="A11" s="22" t="s">
        <v>32</v>
      </c>
      <c r="B11" s="23">
        <f>SUM(B4:B10)</f>
        <v>55760.9</v>
      </c>
    </row>
    <row r="12" spans="1:2" ht="45.75" thickBot="1">
      <c r="A12" s="19" t="s">
        <v>33</v>
      </c>
      <c r="B12" s="21">
        <v>2106.17</v>
      </c>
    </row>
    <row r="13" spans="1:2" ht="15.75" thickBot="1">
      <c r="A13" s="22" t="s">
        <v>34</v>
      </c>
      <c r="B13" s="23">
        <f>B11+B12</f>
        <v>57867.07</v>
      </c>
    </row>
    <row r="16" spans="1:2">
      <c r="A16" t="s">
        <v>3</v>
      </c>
      <c r="B16">
        <v>2751.12</v>
      </c>
    </row>
    <row r="17" spans="2:2">
      <c r="B17" s="20">
        <f>B13+B16</f>
        <v>60618.19</v>
      </c>
    </row>
    <row r="18" spans="2:2">
      <c r="B18">
        <v>15647.25</v>
      </c>
    </row>
    <row r="19" spans="2:2">
      <c r="B19" s="20">
        <f>B17+B18</f>
        <v>76265.440000000002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14" sqref="A14:B16"/>
    </sheetView>
  </sheetViews>
  <sheetFormatPr defaultRowHeight="15"/>
  <cols>
    <col min="1" max="1" width="65" customWidth="1"/>
    <col min="2" max="2" width="49.28515625" customWidth="1"/>
  </cols>
  <sheetData>
    <row r="1" spans="1:2">
      <c r="A1" s="24"/>
      <c r="B1" s="16" t="s">
        <v>35</v>
      </c>
    </row>
    <row r="2" spans="1:2" ht="26.25" thickBot="1">
      <c r="A2" s="26"/>
      <c r="B2" s="18" t="s">
        <v>36</v>
      </c>
    </row>
    <row r="3" spans="1:2" ht="45.75" thickBot="1">
      <c r="A3" s="19" t="s">
        <v>37</v>
      </c>
      <c r="B3" s="21">
        <f>13055*1.327</f>
        <v>17323.985000000001</v>
      </c>
    </row>
    <row r="4" spans="1:2" ht="30.75" thickBot="1">
      <c r="A4" s="19" t="s">
        <v>38</v>
      </c>
      <c r="B4" s="21">
        <v>0</v>
      </c>
    </row>
    <row r="5" spans="1:2" ht="30.75" thickBot="1">
      <c r="A5" s="19" t="s">
        <v>39</v>
      </c>
      <c r="B5" s="21">
        <v>0</v>
      </c>
    </row>
    <row r="6" spans="1:2" ht="30.75" thickBot="1">
      <c r="A6" s="19" t="s">
        <v>40</v>
      </c>
      <c r="B6" s="21">
        <f>6737.5*1.327</f>
        <v>8940.6625000000004</v>
      </c>
    </row>
    <row r="7" spans="1:2" ht="30.75" thickBot="1">
      <c r="A7" s="19" t="s">
        <v>41</v>
      </c>
      <c r="B7" s="21">
        <v>0</v>
      </c>
    </row>
    <row r="8" spans="1:2" ht="30.75" thickBot="1">
      <c r="A8" s="19" t="s">
        <v>42</v>
      </c>
      <c r="B8" s="21">
        <v>0</v>
      </c>
    </row>
    <row r="9" spans="1:2" ht="30.75" thickBot="1">
      <c r="A9" s="19" t="s">
        <v>43</v>
      </c>
      <c r="B9" s="21">
        <v>0</v>
      </c>
    </row>
    <row r="10" spans="1:2" ht="45.75" thickBot="1">
      <c r="A10" s="19" t="s">
        <v>44</v>
      </c>
      <c r="B10" s="21">
        <v>0</v>
      </c>
    </row>
    <row r="11" spans="1:2" ht="30.75" thickBot="1">
      <c r="A11" s="19" t="s">
        <v>45</v>
      </c>
      <c r="B11" s="21">
        <v>0</v>
      </c>
    </row>
    <row r="12" spans="1:2" ht="15.75" thickBot="1">
      <c r="A12" s="19" t="s">
        <v>26</v>
      </c>
      <c r="B12" s="21">
        <f>3910.34*1.327</f>
        <v>5189.0211799999997</v>
      </c>
    </row>
    <row r="13" spans="1:2" ht="30.75" thickBot="1">
      <c r="A13" s="19" t="s">
        <v>46</v>
      </c>
      <c r="B13" s="21">
        <f>583.68*1.327</f>
        <v>774.54335999999989</v>
      </c>
    </row>
    <row r="14" spans="1:2" ht="45.75" thickBot="1">
      <c r="A14" s="19" t="s">
        <v>47</v>
      </c>
      <c r="B14" s="21">
        <f>1452.5*1.327</f>
        <v>1927.4675</v>
      </c>
    </row>
    <row r="15" spans="1:2" ht="30.75" thickBot="1">
      <c r="A15" s="19" t="s">
        <v>48</v>
      </c>
      <c r="B15" s="21">
        <v>0</v>
      </c>
    </row>
    <row r="16" spans="1:2" ht="15.75" thickBot="1">
      <c r="A16" s="22" t="s">
        <v>34</v>
      </c>
      <c r="B16" s="23">
        <f>SUM(B3:B15)</f>
        <v>34155.679539999997</v>
      </c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2" sqref="A12:B12"/>
    </sheetView>
  </sheetViews>
  <sheetFormatPr defaultRowHeight="15"/>
  <cols>
    <col min="1" max="1" width="52" customWidth="1"/>
    <col min="2" max="2" width="24.7109375" customWidth="1"/>
  </cols>
  <sheetData>
    <row r="1" spans="1:2" ht="25.5">
      <c r="A1" s="24"/>
      <c r="B1" s="16" t="s">
        <v>35</v>
      </c>
    </row>
    <row r="2" spans="1:2" ht="51.75" thickBot="1">
      <c r="A2" s="26"/>
      <c r="B2" s="18" t="s">
        <v>36</v>
      </c>
    </row>
    <row r="3" spans="1:2" ht="30.75" thickBot="1">
      <c r="A3" s="19" t="s">
        <v>49</v>
      </c>
      <c r="B3" s="21">
        <v>11258.27</v>
      </c>
    </row>
    <row r="4" spans="1:2" ht="45.75" thickBot="1">
      <c r="A4" s="19" t="s">
        <v>50</v>
      </c>
      <c r="B4" s="21">
        <v>0</v>
      </c>
    </row>
    <row r="5" spans="1:2" ht="45.75" thickBot="1">
      <c r="A5" s="19" t="s">
        <v>51</v>
      </c>
      <c r="B5" s="21">
        <v>6387.65</v>
      </c>
    </row>
    <row r="6" spans="1:2" ht="45.75" thickBot="1">
      <c r="A6" s="19" t="s">
        <v>52</v>
      </c>
      <c r="B6" s="21">
        <v>532.29999999999995</v>
      </c>
    </row>
    <row r="7" spans="1:2" ht="45.75" thickBot="1">
      <c r="A7" s="19" t="s">
        <v>42</v>
      </c>
      <c r="B7" s="21">
        <v>0</v>
      </c>
    </row>
    <row r="8" spans="1:2" ht="30.75" thickBot="1">
      <c r="A8" s="19" t="s">
        <v>43</v>
      </c>
      <c r="B8" s="21">
        <v>0</v>
      </c>
    </row>
    <row r="9" spans="1:2" ht="45.75" thickBot="1">
      <c r="A9" s="19" t="s">
        <v>53</v>
      </c>
      <c r="B9" s="21">
        <v>2737</v>
      </c>
    </row>
    <row r="10" spans="1:2" ht="45.75" thickBot="1">
      <c r="A10" s="19" t="s">
        <v>47</v>
      </c>
      <c r="B10" s="21">
        <v>827.07</v>
      </c>
    </row>
    <row r="11" spans="1:2" ht="30.75" thickBot="1">
      <c r="A11" s="19" t="s">
        <v>48</v>
      </c>
      <c r="B11" s="21">
        <v>0</v>
      </c>
    </row>
    <row r="12" spans="1:2" ht="15.75" thickBot="1">
      <c r="A12" s="22" t="s">
        <v>34</v>
      </c>
      <c r="B12" s="23">
        <f>SUM(B3:B11)</f>
        <v>21742.289999999997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RISORSE</vt:lpstr>
      <vt:lpstr>IIAA</vt:lpstr>
      <vt:lpstr>verbale revisori</vt:lpstr>
      <vt:lpstr>Foglio1</vt:lpstr>
      <vt:lpstr>Foglio2</vt:lpstr>
      <vt:lpstr>RISORSE!Area_stampa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amministrazione</cp:lastModifiedBy>
  <cp:lastPrinted>2020-06-16T13:26:23Z</cp:lastPrinted>
  <dcterms:created xsi:type="dcterms:W3CDTF">2019-11-11T13:49:48Z</dcterms:created>
  <dcterms:modified xsi:type="dcterms:W3CDTF">2020-08-25T06:39:59Z</dcterms:modified>
</cp:coreProperties>
</file>