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901"/>
  <workbookPr codeName="ThisWorkbook"/>
  <bookViews>
    <workbookView xmlns:d3p1="http://schemas.microsoft.com/office/spreadsheetml/2015/revision2" xWindow="-120" yWindow="-120" windowWidth="29040" windowHeight="15840" d3p1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fullPrecision="1" calcMode="auto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<sst xmlns="http://schemas.openxmlformats.org/spreadsheetml/2006/main" uniqueCount="41">
  <si>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</si>
  <si>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</si>
  <si>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</si>
  <si>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</si>
  <si>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</si>
  <si>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</si>
  <si>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</si>
  <si>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</si>
  <si>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</si>
  <si>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</si>
  <si>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</si>
  <si>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</si>
  <si>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</si>
  <si>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</si>
  <si>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</si>
  <si>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</si>
  <si>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</si>
  <si>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</si>
  <si>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</si>
  <si>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</si>
  <si>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VIALE G.B. VALENTE, 100</t>
  </si>
  <si>
    <t>00177 ROMA (RM) - Viale G.B Valente, 100 - C.F. 80230610588 C.M. RMIC82300L</t>
  </si>
  <si>
    <t>2024</t>
  </si>
  <si>
    <t>11 del 08/01/2024</t>
  </si>
  <si>
    <t>5109 del 07/01/2024</t>
  </si>
  <si>
    <t>201/2024 del 17/01/2024</t>
  </si>
  <si>
    <t>304/2024 del 14/02/2024</t>
  </si>
  <si>
    <t>59/2024 del 12/03/2024</t>
  </si>
  <si>
    <t>41PA del 30/01/2024</t>
  </si>
  <si>
    <t>43PA del 30/01/2024</t>
  </si>
  <si>
    <t>42PA del 30/01/2024</t>
  </si>
  <si>
    <t>140/00 del 31/01/2024</t>
  </si>
  <si>
    <t>14924 del 07/02/2024</t>
  </si>
  <si>
    <t>31/2024 del 17/02/2024</t>
  </si>
  <si>
    <t>500/2024 del 12/03/2024</t>
  </si>
  <si>
    <t>92/01 del 13/03/2024</t>
  </si>
  <si>
    <t>24767 del 07/03/2024</t>
  </si>
  <si>
    <t>248/2024 del 21/03/2024</t>
  </si>
  <si>
    <t>604/A/2024 del 20/03/2024</t>
  </si>
  <si>
    <t>64/2024 del 03/04/2024</t>
  </si>
  <si>
    <t>34514 del 07/04/2024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</si>
</sst>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00"/>
  </numFmts>
  <fonts count="9">
    <font>
      <sz val="11"/>
      <name val="Calibri"/>
      <charset val="0"/>
      <color theme="1"/>
      <scheme val="minor"/>
    </font>
    <font>
      <sz val="11"/>
      <name val="Calibri"/>
      <charset val="0"/>
      <color theme="0"/>
      <scheme val="minor"/>
    </font>
    <font>
      <b/>
      <sz val="11"/>
      <name val="Calibri"/>
      <charset val="0"/>
      <color theme="1"/>
      <scheme val="minor"/>
    </font>
    <font>
      <b/>
      <sz val="14"/>
      <name val="Calibri"/>
      <charset val="0"/>
      <color theme="1"/>
      <scheme val="minor"/>
    </font>
    <font>
      <sz val="11"/>
      <name val="Calibri"/>
      <charset val="0"/>
      <color theme="1"/>
      <scheme val="minor"/>
    </font>
    <font>
      <b/>
      <sz val="16"/>
      <name val="Calibri"/>
      <charset val="0"/>
      <color theme="1"/>
      <scheme val="minor"/>
    </font>
    <font>
      <b/>
      <sz val="12"/>
      <name val="Calibri"/>
      <charset val="0"/>
      <color theme="1"/>
      <scheme val="minor"/>
    </font>
    <font>
      <sz val="10"/>
      <name val="Calibri"/>
      <charset val="0"/>
      <color theme="1"/>
      <scheme val="minor"/>
    </font>
    <font>
      <sz val="16"/>
      <name val="Calibri"/>
      <charset val="0"/>
      <color theme="1"/>
      <scheme val="minor"/>
    </font>
  </fonts>
  <fills count="5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xxid="0" numFmtId="0" fontId="0" fillId="0" borderId="0"/>
  </cellStyleXfs>
  <cellXfs>
    <xf xxid="1" numFmtId="0" fontId="0" fillId="0" borderId="0" xfId="0" applyAlignment="1" applyBorder="1" applyFont="1" applyNumberFormat="1" applyFill="1" applyProtection="1"/>
    <xf xxid="2" numFmtId="0" fontId="0" fillId="0" borderId="1" xfId="0" applyAlignment="1" applyBorder="1" applyFont="1" applyNumberFormat="1" applyFill="1" applyProtection="1"/>
    <xf xxid="3" numFmtId="0" fontId="1" fillId="0" borderId="0" xfId="0" applyAlignment="1" applyBorder="1" applyFont="1" applyNumberFormat="1" applyFill="1" applyProtection="1"/>
    <xf xxid="4" numFmtId="0" fontId="3" fillId="0" borderId="0" xfId="0" applyAlignment="1" applyBorder="1" applyFont="1" applyNumberFormat="1" applyFill="1" applyProtection="1"/>
    <xf xxid="5" numFmtId="2" fontId="0" fillId="0" borderId="0" xfId="0" applyAlignment="1" applyBorder="1" applyFont="1" applyNumberFormat="1" applyFill="1" applyProtection="1"/>
    <xf xxid="6" numFmtId="14" fontId="0" fillId="0" borderId="0" xfId="0" applyAlignment="1" applyBorder="1" applyFont="1" applyNumberFormat="1" applyFill="1" applyProtection="1"/>
    <xf xxid="7" numFmtId="0" fontId="5" fillId="0" borderId="0" xfId="0" applyAlignment="1" applyBorder="1" applyFont="1" applyNumberFormat="1" applyFill="1" applyProtection="1"/>
    <xf xxid="8" numFmtId="0" fontId="2" fillId="2" borderId="1" xfId="0" applyAlignment="1" applyBorder="1" applyFont="1" applyNumberFormat="1" applyFill="1" applyProtection="1">
      <alignment horizontal="center" vertical="center" wrapText="1"/>
    </xf>
    <xf xxid="9" numFmtId="0" fontId="0" fillId="0" borderId="0" xfId="0" applyAlignment="1" applyBorder="1" applyFont="1" applyNumberFormat="1" applyFill="1" applyProtection="1">
      <alignment wrapText="1"/>
    </xf>
    <xf xxid="10" numFmtId="4" fontId="0" fillId="0" borderId="1" xfId="0" applyAlignment="1" applyBorder="1" applyFont="1" applyNumberFormat="1" applyFill="1" applyProtection="1"/>
    <xf xxid="11" numFmtId="14" fontId="0" fillId="0" borderId="1" xfId="0" applyAlignment="1" applyBorder="1" applyFont="1" applyNumberFormat="1" applyFill="1" applyProtection="1">
      <alignment horizontal="center"/>
    </xf>
    <xf xxid="12" numFmtId="16" fontId="0" fillId="0" borderId="1" xfId="0" applyAlignment="1" applyBorder="1" applyFont="1" applyNumberFormat="1" applyFill="1" applyProtection="1">
      <alignment horizontal="center"/>
    </xf>
    <xf xxid="13" numFmtId="4" fontId="0" fillId="0" borderId="0" xfId="0" applyAlignment="1" applyBorder="1" applyFont="1" applyNumberFormat="1" applyFill="1" applyProtection="1"/>
    <xf xxid="14" numFmtId="164" fontId="0" fillId="0" borderId="0" xfId="0" applyAlignment="1" applyBorder="1" applyFont="1" applyNumberFormat="1" applyFill="1" applyProtection="1"/>
    <xf xxid="15" numFmtId="0" fontId="6" fillId="0" borderId="1" xfId="0" applyAlignment="1" applyBorder="1" applyFont="1" applyNumberFormat="1" applyFill="1" applyProtection="1">
      <alignment horizontal="center" vertical="center"/>
    </xf>
    <xf xxid="16" numFmtId="0" fontId="5" fillId="0" borderId="2" xfId="0" applyAlignment="1" applyBorder="1" applyFont="1" applyNumberFormat="1" applyFill="1" applyProtection="1">
      <alignment horizontal="center" vertical="center"/>
    </xf>
    <xf xxid="17" numFmtId="49" fontId="0" fillId="0" borderId="1" xfId="0" applyAlignment="1" applyBorder="1" applyFont="1" applyNumberFormat="1" applyFill="1" applyProtection="1"/>
    <xf xxid="18" numFmtId="0" fontId="8" fillId="0" borderId="0" xfId="0" applyAlignment="1" applyBorder="1" applyFont="1" applyNumberFormat="1" applyFill="1" applyProtection="1"/>
    <xf xxid="19" numFmtId="0" fontId="3" fillId="0" borderId="0" xfId="0" applyAlignment="1" applyBorder="1" applyFont="1" applyNumberFormat="1" applyFill="1" applyProtection="1">
      <alignment horizontal="center" vertical="center"/>
    </xf>
    <xf xxid="20" numFmtId="4" fontId="3" fillId="0" borderId="0" xfId="0" applyAlignment="1" applyBorder="1" applyFont="1" applyNumberFormat="1" applyFill="1" applyProtection="1">
      <alignment horizontal="center" vertical="center"/>
    </xf>
    <xf xxid="21" numFmtId="2" fontId="3" fillId="0" borderId="0" xfId="0" applyAlignment="1" applyBorder="1" applyFont="1" applyNumberFormat="1" applyFill="1" applyProtection="1">
      <alignment horizontal="center" vertical="center"/>
    </xf>
    <xf xxid="22" numFmtId="0" fontId="0" fillId="3" borderId="3" xfId="0" applyAlignment="1" applyBorder="1" applyFont="1" applyNumberFormat="1" applyFill="1" applyProtection="1">
      <alignment horizontal="center" vertical="center"/>
    </xf>
    <xf xxid="23" numFmtId="0" fontId="0" fillId="3" borderId="4" xfId="0" applyAlignment="1" applyBorder="1" applyFont="1" applyNumberFormat="1" applyFill="1" applyProtection="1">
      <alignment horizontal="center" vertical="center"/>
    </xf>
    <xf xxid="24" numFmtId="0" fontId="0" fillId="3" borderId="5" xfId="0" applyAlignment="1" applyBorder="1" applyFont="1" applyNumberFormat="1" applyFill="1" applyProtection="1">
      <alignment horizontal="center" vertical="center"/>
    </xf>
    <xf xxid="25" numFmtId="0" fontId="7" fillId="3" borderId="5" xfId="0" applyAlignment="1" applyBorder="1" applyFont="1" applyNumberFormat="1" applyFill="1" applyProtection="1">
      <alignment horizontal="center" vertical="center" wrapText="1"/>
    </xf>
    <xf xxid="26" numFmtId="0" fontId="0" fillId="0" borderId="1" xfId="0" applyAlignment="1" applyBorder="1" applyFont="1" applyNumberFormat="1" applyFill="1" applyProtection="1">
      <alignment horizontal="center" vertical="center"/>
    </xf>
    <xf xxid="27" numFmtId="4" fontId="6" fillId="0" borderId="1" xfId="0" applyAlignment="1" applyBorder="1" applyFont="1" applyNumberFormat="1" applyFill="1" applyProtection="1">
      <alignment horizontal="center" vertical="center"/>
    </xf>
    <xf xxid="28" numFmtId="2" fontId="3" fillId="0" borderId="6" xfId="0" applyAlignment="1" applyBorder="1" applyFont="1" applyNumberFormat="1" applyFill="1" applyProtection="1">
      <alignment horizontal="center" vertical="center"/>
    </xf>
    <xf xxid="29" numFmtId="0" fontId="7" fillId="4" borderId="5" xfId="0" applyAlignment="1" applyBorder="1" applyFont="1" applyNumberFormat="1" applyFill="1" applyProtection="1">
      <alignment horizontal="center" vertical="center" wrapText="1"/>
    </xf>
    <xf xxid="30" numFmtId="0" fontId="7" fillId="4" borderId="1" xfId="0" applyAlignment="1" applyBorder="1" applyFont="1" applyNumberFormat="1" applyFill="1" applyProtection="1">
      <alignment horizontal="center" vertical="center" wrapText="1"/>
    </xf>
    <xf xxid="31" numFmtId="49" fontId="6" fillId="0" borderId="1" xfId="0" applyAlignment="1" applyBorder="1" applyFont="1" applyNumberFormat="1" applyFill="1" applyProtection="1">
      <alignment horizontal="center" vertical="center"/>
    </xf>
    <xf xxid="32" numFmtId="4" fontId="3" fillId="0" borderId="7" xfId="0" applyAlignment="1" applyBorder="1" applyFont="1" applyNumberFormat="1" applyFill="1" applyProtection="1">
      <alignment horizontal="center" vertical="center"/>
    </xf>
    <xf xxid="33" numFmtId="0" fontId="3" fillId="0" borderId="8" xfId="0" applyAlignment="1" applyBorder="1" applyFont="1" applyNumberFormat="1" applyFill="1" applyProtection="1">
      <alignment horizontal="center" vertical="center"/>
    </xf>
    <xf xxid="34" numFmtId="0" fontId="8" fillId="3" borderId="9" xfId="0" applyAlignment="1" applyBorder="1" applyFont="1" applyNumberFormat="1" applyFill="1" applyProtection="1">
      <alignment horizontal="center" vertical="center"/>
    </xf>
    <xf xxid="35" numFmtId="0" fontId="8" fillId="3" borderId="10" xfId="0" applyAlignment="1" applyBorder="1" applyFont="1" applyNumberFormat="1" applyFill="1" applyProtection="1">
      <alignment horizontal="center" vertical="center"/>
    </xf>
    <xf xxid="36" numFmtId="0" fontId="8" fillId="3" borderId="11" xfId="0" applyAlignment="1" applyBorder="1" applyFont="1" applyNumberFormat="1" applyFill="1" applyProtection="1">
      <alignment horizontal="center" vertical="center"/>
    </xf>
    <xf xxid="37" numFmtId="0" fontId="3" fillId="0" borderId="12" xfId="0" applyAlignment="1" applyBorder="1" applyFont="1" applyNumberFormat="1" applyFill="1" applyProtection="1">
      <alignment horizontal="center" vertical="center"/>
    </xf>
    <xf xxid="38" numFmtId="2" fontId="3" fillId="0" borderId="7" xfId="0" applyAlignment="1" applyBorder="1" applyFont="1" applyNumberFormat="1" applyFill="1" applyProtection="1">
      <alignment horizontal="center" vertical="center"/>
    </xf>
    <xf xxid="39" numFmtId="2" fontId="3" fillId="0" borderId="13" xfId="0" applyAlignment="1" applyBorder="1" applyFont="1" applyNumberFormat="1" applyFill="1" applyProtection="1">
      <alignment horizontal="center" vertical="center"/>
    </xf>
    <xf xxid="40" numFmtId="0" fontId="8" fillId="3" borderId="14" xfId="0" applyAlignment="1" applyBorder="1" applyFont="1" applyNumberFormat="1" applyFill="1" applyProtection="1">
      <alignment horizontal="center" vertical="center"/>
    </xf>
    <xf xxid="41" numFmtId="0" fontId="8" fillId="3" borderId="15" xfId="0" applyAlignment="1" applyBorder="1" applyFont="1" applyNumberFormat="1" applyFill="1" applyProtection="1">
      <alignment horizontal="center" vertical="center"/>
    </xf>
    <xf xxid="42" numFmtId="0" fontId="8" fillId="3" borderId="16" xfId="0" applyAlignment="1" applyBorder="1" applyFont="1" applyNumberFormat="1" applyFill="1" applyProtection="1">
      <alignment horizontal="center" vertical="center"/>
    </xf>
    <xf xxid="43" numFmtId="0" fontId="0" fillId="3" borderId="9" xfId="0" applyAlignment="1" applyBorder="1" applyFont="1" applyNumberFormat="1" applyFill="1" applyProtection="1">
      <alignment horizontal="center" vertical="center"/>
    </xf>
    <xf xxid="44" numFmtId="0" fontId="0" fillId="3" borderId="17" xfId="0" applyAlignment="1" applyBorder="1" applyFont="1" applyNumberFormat="1" applyFill="1" applyProtection="1">
      <alignment horizontal="center" vertical="center"/>
    </xf>
    <xf xxid="45" numFmtId="0" fontId="0" fillId="3" borderId="18" xfId="0" applyAlignment="1" applyBorder="1" applyFont="1" applyNumberFormat="1" applyFill="1" applyProtection="1">
      <alignment horizontal="center" vertical="center"/>
    </xf>
    <xf xxid="46" numFmtId="0" fontId="0" fillId="3" borderId="18" xfId="0" applyAlignment="1" applyBorder="1" applyFont="1" applyNumberFormat="1" applyFill="1" applyProtection="1">
      <alignment horizontal="center" vertical="center" wrapText="1"/>
    </xf>
    <xf xxid="47" numFmtId="0" fontId="0" fillId="3" borderId="11" xfId="0" applyAlignment="1" applyBorder="1" applyFont="1" applyNumberFormat="1" applyFill="1" applyProtection="1">
      <alignment horizontal="center" vertical="center" wrapText="1"/>
    </xf>
    <xf xxid="48" numFmtId="0" fontId="2" fillId="2" borderId="18" xfId="0" applyAlignment="1" applyBorder="1" applyFont="1" applyNumberFormat="1" applyFill="1" applyProtection="1">
      <alignment horizontal="center" vertical="center" wrapText="1"/>
    </xf>
    <xf xxid="49" numFmtId="0" fontId="0" fillId="0" borderId="17" xfId="0" applyAlignment="1" applyBorder="1" applyFont="1" applyNumberFormat="1" applyFill="1" applyProtection="1">
      <alignment horizontal="center" vertical="center" wrapText="1"/>
    </xf>
    <xf xxid="50"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16"/>
  <sheetViews>
    <sheetView view="normal" workbookViewId="0">
      <selection pane="topLeft" activeCell="C9" sqref="C9"/>
    </sheetView>
  </sheetViews>
  <sheetFormatPr defaultRowHeight="15" baseColWidth="0"/>
  <cols>
    <col min="1" max="1" width="17.56640625" style="0" customWidth="1"/>
    <col min="2" max="4" width="16.56640625" style="0" customWidth="1"/>
    <col min="5" max="5" width="14.8515625" style="0" customWidth="1"/>
    <col min="6" max="6" width="16.56640625" style="0" customWidth="1"/>
    <col min="7" max="7" width="36.56640625" style="0" customWidth="1"/>
    <col min="8" max="16384" width="9.13671875" style="0" customWidth="1"/>
  </cols>
  <sheetData>
    <row r="1" spans="1:1">
      <c r="A1" s="2"/>
    </row>
    <row r="2" spans="2:2" ht="15.95" customHeight="1">
      <c r="B2" s="3" t="s">
        <v>20</v>
      </c>
    </row>
    <row r="3" spans="2:2" ht="12.75" customHeight="1">
      <c r="B3" t="s">
        <v>21</v>
      </c>
    </row>
    <row r="4" ht="15.75" thickBot="1"/>
    <row r="5" spans="2:6" ht="18" customHeight="1" thickBot="1">
      <c r="B5" s="6" t="s">
        <v>17</v>
      </c>
      <c r="F5" s="15" t="s">
        <v>22</v>
      </c>
    </row>
    <row r="7" spans="1:6" s="17" customFormat="1" ht="24.95" customHeight="1">
      <c r="A7" s="33" t="s">
        <v>1</v>
      </c>
      <c r="B7" s="34"/>
      <c r="C7" s="34"/>
      <c r="D7" s="34"/>
      <c r="E7" s="34"/>
      <c r="F7" s="35"/>
    </row>
    <row r="8" spans="1:6" ht="30.75" customHeight="1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6" ht="29.25" customHeight="1" thickBot="1">
      <c r="A9" s="36">
        <f>SUM(B13:B16)</f>
        <v>18</v>
      </c>
      <c r="B9" s="32"/>
      <c r="C9" s="31">
        <f>SUM(C13:C16)</f>
        <v>30303</v>
      </c>
      <c r="D9" s="32"/>
      <c r="E9" s="37">
        <f>('Trimestre 1'!H1+'Trimestre 2'!H1+'Trimestre 3'!H1+'Trimestre 4'!H1)/C9</f>
        <v>-29.220544170544166</v>
      </c>
      <c r="F9" s="38"/>
    </row>
    <row r="10" spans="1:6" customFormat="1" ht="20.1" customHeight="1" thickBot="1">
      <c r="A10" s="18"/>
      <c r="B10" s="18"/>
      <c r="C10" s="19"/>
      <c r="D10" s="18"/>
      <c r="E10" s="20"/>
      <c r="F10" s="27"/>
    </row>
    <row r="11" spans="1:6" s="17" customFormat="1" ht="24.95" customHeight="1">
      <c r="A11" s="39" t="s">
        <v>2</v>
      </c>
      <c r="B11" s="40"/>
      <c r="C11" s="40"/>
      <c r="D11" s="40"/>
      <c r="E11" s="40"/>
      <c r="F11" s="41"/>
    </row>
    <row r="12" spans="1:10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  <c r="G12"/>
      <c r="H12"/>
      <c r="I12"/>
      <c r="J12"/>
    </row>
    <row r="13" spans="1:11" ht="22.5" customHeight="1">
      <c r="A13" s="25" t="s">
        <v>13</v>
      </c>
      <c r="B13" s="14">
        <f>'Trimestre 1'!C1</f>
        <v>4</v>
      </c>
      <c r="C13" s="26">
        <f>'Trimestre 1'!B1</f>
        <v>8115.5</v>
      </c>
      <c r="D13" s="26">
        <f>'Trimestre 1'!G1</f>
        <v>-30</v>
      </c>
      <c r="E13" s="26">
        <v>1309.45</v>
      </c>
      <c r="F13" s="30">
        <v>2</v>
      </c>
      <c r="G13" s="4"/>
      <c r="H13" s="5"/>
      <c r="I13" s="5"/>
      <c r="J13"/>
      <c r="K13"/>
    </row>
    <row r="14" spans="1:11" ht="22.5" customHeight="1">
      <c r="A14" s="25" t="s">
        <v>14</v>
      </c>
      <c r="B14" s="14">
        <f>'Trimestre 2'!C1</f>
        <v>14</v>
      </c>
      <c r="C14" s="26">
        <f>'Trimestre 2'!B1</f>
        <v>22187.5</v>
      </c>
      <c r="D14" s="26">
        <f>'Trimestre 2'!G1</f>
        <v>-28.93544338028169</v>
      </c>
      <c r="E14" s="26"/>
      <c r="F14" s="30"/>
      <c r="G14"/>
      <c r="H14"/>
      <c r="I14"/>
      <c r="J14"/>
      <c r="K14"/>
    </row>
    <row r="15" spans="1:6" ht="22.5" customHeight="1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6" ht="21.75" customHeight="1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8115.5</v>
      </c>
      <c r="C1" s="49">
        <f>COUNTA(A4:A203)</f>
        <v>4</v>
      </c>
      <c r="G1" s="13">
        <f>IF(B1&lt;&gt;0,H1/B1,0)</f>
        <v>-30</v>
      </c>
      <c r="H1" s="12">
        <f>SUM(H4:H195)</f>
        <v>-243465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23</v>
      </c>
      <c r="B4" s="9">
        <v>1800</v>
      </c>
      <c r="C4" s="10">
        <v>45408</v>
      </c>
      <c r="D4" s="10">
        <v>45378</v>
      </c>
      <c r="E4" s="10"/>
      <c r="F4" s="10"/>
      <c r="G4" s="1">
        <f>D4-C4-(F4-E4)</f>
        <v>-30</v>
      </c>
      <c r="H4" s="9">
        <f>B4*G4</f>
        <v>-54000</v>
      </c>
    </row>
    <row r="5" spans="1:8">
      <c r="A5" s="16" t="s">
        <v>24</v>
      </c>
      <c r="B5" s="9">
        <v>95.5</v>
      </c>
      <c r="C5" s="10">
        <v>45408</v>
      </c>
      <c r="D5" s="10">
        <v>45378</v>
      </c>
      <c r="E5" s="10"/>
      <c r="F5" s="10"/>
      <c r="G5" s="1">
        <f t="shared" si="0" ref="G5:G68">D5-C5-(F5-E5)</f>
        <v>-30</v>
      </c>
      <c r="H5" s="9">
        <f t="shared" si="1" ref="H5:H68">B5*G5</f>
        <v>-2865</v>
      </c>
    </row>
    <row r="6" spans="1:8">
      <c r="A6" s="16" t="s">
        <v>25</v>
      </c>
      <c r="B6" s="9">
        <v>1375</v>
      </c>
      <c r="C6" s="10">
        <v>45408</v>
      </c>
      <c r="D6" s="10">
        <v>45378</v>
      </c>
      <c r="E6" s="10"/>
      <c r="F6" s="10"/>
      <c r="G6" s="1">
        <f t="shared" si="0">D6-C6-(F6-E6)</f>
        <v>-30</v>
      </c>
      <c r="H6" s="9">
        <f t="shared" si="1">B6*G6</f>
        <v>-41250</v>
      </c>
    </row>
    <row r="7" spans="1:8">
      <c r="A7" s="16" t="s">
        <v>27</v>
      </c>
      <c r="B7" s="9">
        <v>4845</v>
      </c>
      <c r="C7" s="10">
        <v>45408</v>
      </c>
      <c r="D7" s="10">
        <v>45378</v>
      </c>
      <c r="E7" s="10"/>
      <c r="F7" s="10"/>
      <c r="G7" s="1">
        <f t="shared" si="0">D7-C7-(F7-E7)</f>
        <v>-30</v>
      </c>
      <c r="H7" s="9">
        <f t="shared" si="1">B7*G7</f>
        <v>-145350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22187.5</v>
      </c>
      <c r="C1" s="49">
        <f>COUNTA(A4:A203)</f>
        <v>14</v>
      </c>
      <c r="G1" s="13">
        <f>IF(B1&lt;&gt;0,H1/B1,0)</f>
        <v>-28.93544338028169</v>
      </c>
      <c r="H1" s="12">
        <f>SUM(H4:H195)</f>
        <v>-642005.14999999991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26</v>
      </c>
      <c r="B4" s="9">
        <v>931.45</v>
      </c>
      <c r="C4" s="10">
        <v>45408</v>
      </c>
      <c r="D4" s="10">
        <v>45401</v>
      </c>
      <c r="E4" s="10"/>
      <c r="F4" s="10"/>
      <c r="G4" s="1">
        <f>D4-C4-(F4-E4)</f>
        <v>-7</v>
      </c>
      <c r="H4" s="9">
        <f>B4*G4</f>
        <v>-6520.15</v>
      </c>
    </row>
    <row r="5" spans="1:8">
      <c r="A5" s="16" t="s">
        <v>28</v>
      </c>
      <c r="B5" s="9">
        <v>506.06</v>
      </c>
      <c r="C5" s="10">
        <v>45431</v>
      </c>
      <c r="D5" s="10">
        <v>45401</v>
      </c>
      <c r="E5" s="10"/>
      <c r="F5" s="10"/>
      <c r="G5" s="1">
        <f t="shared" si="0" ref="G5:G68">D5-C5-(F5-E5)</f>
        <v>-30</v>
      </c>
      <c r="H5" s="9">
        <f t="shared" si="1" ref="H5:H68">B5*G5</f>
        <v>-15181.8</v>
      </c>
    </row>
    <row r="6" spans="1:8">
      <c r="A6" s="16" t="s">
        <v>29</v>
      </c>
      <c r="B6" s="9">
        <v>1497.09</v>
      </c>
      <c r="C6" s="10">
        <v>45431</v>
      </c>
      <c r="D6" s="10">
        <v>45401</v>
      </c>
      <c r="E6" s="10"/>
      <c r="F6" s="10"/>
      <c r="G6" s="1">
        <f t="shared" si="0">D6-C6-(F6-E6)</f>
        <v>-30</v>
      </c>
      <c r="H6" s="9">
        <f t="shared" si="1">B6*G6</f>
        <v>-44912.7</v>
      </c>
    </row>
    <row r="7" spans="1:8">
      <c r="A7" s="16" t="s">
        <v>30</v>
      </c>
      <c r="B7" s="9">
        <v>1855.54</v>
      </c>
      <c r="C7" s="10">
        <v>45431</v>
      </c>
      <c r="D7" s="10">
        <v>45401</v>
      </c>
      <c r="E7" s="10"/>
      <c r="F7" s="10"/>
      <c r="G7" s="1">
        <f t="shared" si="0">D7-C7-(F7-E7)</f>
        <v>-30</v>
      </c>
      <c r="H7" s="9">
        <f t="shared" si="1">B7*G7</f>
        <v>-55666.2</v>
      </c>
    </row>
    <row r="8" spans="1:8">
      <c r="A8" s="16" t="s">
        <v>31</v>
      </c>
      <c r="B8" s="9">
        <v>2050</v>
      </c>
      <c r="C8" s="10">
        <v>45431</v>
      </c>
      <c r="D8" s="10">
        <v>45401</v>
      </c>
      <c r="E8" s="10"/>
      <c r="F8" s="10"/>
      <c r="G8" s="1">
        <f t="shared" si="0">D8-C8-(F8-E8)</f>
        <v>-30</v>
      </c>
      <c r="H8" s="9">
        <f t="shared" si="1">B8*G8</f>
        <v>-61500</v>
      </c>
    </row>
    <row r="9" spans="1:8">
      <c r="A9" s="16" t="s">
        <v>32</v>
      </c>
      <c r="B9" s="9">
        <v>95.5</v>
      </c>
      <c r="C9" s="10">
        <v>45408</v>
      </c>
      <c r="D9" s="10">
        <v>45401</v>
      </c>
      <c r="E9" s="10"/>
      <c r="F9" s="10"/>
      <c r="G9" s="1">
        <f t="shared" si="0">D9-C9-(F9-E9)</f>
        <v>-7</v>
      </c>
      <c r="H9" s="9">
        <f t="shared" si="1">B9*G9</f>
        <v>-668.5</v>
      </c>
    </row>
    <row r="10" spans="1:8">
      <c r="A10" s="16" t="s">
        <v>33</v>
      </c>
      <c r="B10" s="9">
        <v>168.46</v>
      </c>
      <c r="C10" s="10">
        <v>45431</v>
      </c>
      <c r="D10" s="10">
        <v>45401</v>
      </c>
      <c r="E10" s="10"/>
      <c r="F10" s="10"/>
      <c r="G10" s="1">
        <f t="shared" si="0">D10-C10-(F10-E10)</f>
        <v>-30</v>
      </c>
      <c r="H10" s="9">
        <f t="shared" si="1">B10*G10</f>
        <v>-5053.8</v>
      </c>
    </row>
    <row r="11" spans="1:8">
      <c r="A11" s="16" t="s">
        <v>34</v>
      </c>
      <c r="B11" s="9">
        <v>293.4</v>
      </c>
      <c r="C11" s="10">
        <v>45431</v>
      </c>
      <c r="D11" s="10">
        <v>45401</v>
      </c>
      <c r="E11" s="10"/>
      <c r="F11" s="10"/>
      <c r="G11" s="1">
        <f t="shared" si="0">D11-C11-(F11-E11)</f>
        <v>-30</v>
      </c>
      <c r="H11" s="9">
        <f t="shared" si="1">B11*G11</f>
        <v>-8802</v>
      </c>
    </row>
    <row r="12" spans="1:8">
      <c r="A12" s="16" t="s">
        <v>35</v>
      </c>
      <c r="B12" s="9">
        <v>300</v>
      </c>
      <c r="C12" s="10">
        <v>45431</v>
      </c>
      <c r="D12" s="10">
        <v>45401</v>
      </c>
      <c r="E12" s="10"/>
      <c r="F12" s="10"/>
      <c r="G12" s="1">
        <f t="shared" si="0">D12-C12-(F12-E12)</f>
        <v>-30</v>
      </c>
      <c r="H12" s="9">
        <f t="shared" si="1">B12*G12</f>
        <v>-9000</v>
      </c>
    </row>
    <row r="13" spans="1:8">
      <c r="A13" s="16" t="s">
        <v>36</v>
      </c>
      <c r="B13" s="9">
        <v>95.5</v>
      </c>
      <c r="C13" s="10">
        <v>45431</v>
      </c>
      <c r="D13" s="10">
        <v>45401</v>
      </c>
      <c r="E13" s="10"/>
      <c r="F13" s="10"/>
      <c r="G13" s="1">
        <f t="shared" si="0">D13-C13-(F13-E13)</f>
        <v>-30</v>
      </c>
      <c r="H13" s="9">
        <f t="shared" si="1">B13*G13</f>
        <v>-2865</v>
      </c>
    </row>
    <row r="14" spans="1:8">
      <c r="A14" s="16" t="s">
        <v>37</v>
      </c>
      <c r="B14" s="9">
        <v>1074</v>
      </c>
      <c r="C14" s="10">
        <v>45431</v>
      </c>
      <c r="D14" s="10">
        <v>45401</v>
      </c>
      <c r="E14" s="10"/>
      <c r="F14" s="10"/>
      <c r="G14" s="1">
        <f t="shared" si="0">D14-C14-(F14-E14)</f>
        <v>-30</v>
      </c>
      <c r="H14" s="9">
        <f t="shared" si="1">B14*G14</f>
        <v>-32220</v>
      </c>
    </row>
    <row r="15" spans="1:8">
      <c r="A15" s="16" t="s">
        <v>38</v>
      </c>
      <c r="B15" s="9">
        <v>1920</v>
      </c>
      <c r="C15" s="10">
        <v>45431</v>
      </c>
      <c r="D15" s="10">
        <v>45401</v>
      </c>
      <c r="E15" s="10"/>
      <c r="F15" s="10"/>
      <c r="G15" s="1">
        <f t="shared" si="0">D15-C15-(F15-E15)</f>
        <v>-30</v>
      </c>
      <c r="H15" s="9">
        <f t="shared" si="1">B15*G15</f>
        <v>-57600</v>
      </c>
    </row>
    <row r="16" spans="1:8">
      <c r="A16" s="16" t="s">
        <v>39</v>
      </c>
      <c r="B16" s="9">
        <v>11305</v>
      </c>
      <c r="C16" s="10">
        <v>45431</v>
      </c>
      <c r="D16" s="10">
        <v>45401</v>
      </c>
      <c r="E16" s="10"/>
      <c r="F16" s="10"/>
      <c r="G16" s="1">
        <f t="shared" si="0">D16-C16-(F16-E16)</f>
        <v>-30</v>
      </c>
      <c r="H16" s="9">
        <f t="shared" si="1">B16*G16</f>
        <v>-339150</v>
      </c>
    </row>
    <row r="17" spans="1:8">
      <c r="A17" s="16" t="s">
        <v>40</v>
      </c>
      <c r="B17" s="9">
        <v>95.5</v>
      </c>
      <c r="C17" s="10">
        <v>45431</v>
      </c>
      <c r="D17" s="10">
        <v>45401</v>
      </c>
      <c r="E17" s="10"/>
      <c r="F17" s="10"/>
      <c r="G17" s="1">
        <f t="shared" si="0">D17-C17-(F17-E17)</f>
        <v>-30</v>
      </c>
      <c r="H17" s="9">
        <f t="shared" si="1">B17*G17</f>
        <v>-2865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>
  <Application>Microsoft Excel</Application>
  <ScaleCrop>false</ScaleCrop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/>
  <cp:lastModifiedBy/>
  <dcterms:created xsi:type="dcterms:W3CDTF">2006-09-16T00:00:00Z</dcterms:created>
  <dcterms:modified xsi:type="dcterms:W3CDTF">2021-04-19T10:27:49Z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